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200" windowHeight="12840" activeTab="0"/>
  </bookViews>
  <sheets>
    <sheet name="Income Statement" sheetId="1" r:id="rId1"/>
    <sheet name="Balance Sheet" sheetId="2" r:id="rId2"/>
    <sheet name="Assumptions" sheetId="3" r:id="rId3"/>
  </sheets>
  <definedNames>
    <definedName name="_xlnm.Print_Area" localSheetId="0">'Income Statement'!$A$2:$F$19</definedName>
  </definedNames>
  <calcPr fullCalcOnLoad="1"/>
</workbook>
</file>

<file path=xl/sharedStrings.xml><?xml version="1.0" encoding="utf-8"?>
<sst xmlns="http://schemas.openxmlformats.org/spreadsheetml/2006/main" count="91" uniqueCount="83">
  <si>
    <t>Sales (Net)</t>
  </si>
  <si>
    <t>Cost of Goods Sold</t>
  </si>
  <si>
    <t xml:space="preserve">     Gross Profit</t>
  </si>
  <si>
    <t>Selling, General, &amp; Admin Expenses</t>
  </si>
  <si>
    <t>Operating Income Before Depreciation</t>
  </si>
  <si>
    <t>Depreciation, Depletion, &amp; Amortiz</t>
  </si>
  <si>
    <t>Operating Income After Depreciation</t>
  </si>
  <si>
    <t>Interest Expense</t>
  </si>
  <si>
    <t>Non-Operating Income/Expense</t>
  </si>
  <si>
    <t>Special Items</t>
  </si>
  <si>
    <t xml:space="preserve">     Pretax Income</t>
  </si>
  <si>
    <t>Income Taxes - Total</t>
  </si>
  <si>
    <t>Minority Interest</t>
  </si>
  <si>
    <t>Income Before Extraordinary Items &amp;        Discontinued Operations (EI&amp;DO)</t>
  </si>
  <si>
    <t>Extraordinary Items</t>
  </si>
  <si>
    <t>-</t>
  </si>
  <si>
    <t>Discontinued Operations</t>
  </si>
  <si>
    <t xml:space="preserve">     Net Income (Loss)</t>
  </si>
  <si>
    <t>Cash</t>
  </si>
  <si>
    <t>Short-term investment</t>
  </si>
  <si>
    <t>Receivables - Trade</t>
  </si>
  <si>
    <t>Inventories</t>
  </si>
  <si>
    <t>Prepaid Expense</t>
  </si>
  <si>
    <t>Other Curr.Asst, Excl.Ppd.Exp.</t>
  </si>
  <si>
    <t>Current Assets - Total</t>
  </si>
  <si>
    <t>Property, Plant &amp; E.- Total (Gross)</t>
  </si>
  <si>
    <t>Deprec.Depl.&amp; Amort.</t>
  </si>
  <si>
    <t>Prop.Plant &amp; Equip.- Total (Net)</t>
  </si>
  <si>
    <t>Goodwill Net</t>
  </si>
  <si>
    <t>Invest. &amp; Advances - Other</t>
  </si>
  <si>
    <t>Intangibles</t>
  </si>
  <si>
    <t>Deferred Charges</t>
  </si>
  <si>
    <t>Other Asst., Excl.Def.Chg</t>
  </si>
  <si>
    <t>Total assets</t>
  </si>
  <si>
    <t>Accounts Payable</t>
  </si>
  <si>
    <t>Income Taxes Payable</t>
  </si>
  <si>
    <t>Accrued Expense</t>
  </si>
  <si>
    <t>Debt - Due in One Year</t>
  </si>
  <si>
    <t>Other Curr.Liab., Excl.Accr.Exp</t>
  </si>
  <si>
    <t>Current Liabilities - Total</t>
  </si>
  <si>
    <t>Long-Term Debt - Total</t>
  </si>
  <si>
    <t>Liabilities - Other</t>
  </si>
  <si>
    <t>Def. Taxes and Invest.Tax Cred.</t>
  </si>
  <si>
    <t>Total Liabilities</t>
  </si>
  <si>
    <t>Pref. Stock - Redeemable</t>
  </si>
  <si>
    <t>Common Stock</t>
  </si>
  <si>
    <t>Paid-in-Capital</t>
  </si>
  <si>
    <t>Retained Earnings</t>
  </si>
  <si>
    <t>Other Equity</t>
  </si>
  <si>
    <t>Treas.Stock - Total $ Amt</t>
  </si>
  <si>
    <t>Shareholders Equity - Total</t>
  </si>
  <si>
    <t>Liabilities and Shrhld. Equity - Total</t>
  </si>
  <si>
    <t>Total Common Shares Outstanding</t>
  </si>
  <si>
    <t>Dollars In Millions</t>
  </si>
  <si>
    <t>PNG Airlines, Income Statement</t>
  </si>
  <si>
    <t>PNG Airlines, Balance Sheet</t>
  </si>
  <si>
    <t>Average</t>
  </si>
  <si>
    <t>Industry</t>
  </si>
  <si>
    <t>Revenue increase</t>
  </si>
  <si>
    <t>COGS as % of revenue</t>
  </si>
  <si>
    <t>Annual decrease of COGS</t>
  </si>
  <si>
    <t>SG &amp; A as % of revenue</t>
  </si>
  <si>
    <t>Depreciation</t>
  </si>
  <si>
    <t>Working capital</t>
  </si>
  <si>
    <t>Negative</t>
  </si>
  <si>
    <t>Change in net working capital</t>
  </si>
  <si>
    <t>Growth rate (g)</t>
  </si>
  <si>
    <t>CAPEX growth</t>
  </si>
  <si>
    <t>First year: Gross PPE from B/S + change in CAPEX</t>
  </si>
  <si>
    <t>Second year onwards: Previous year's PPE + Current year CAPEX</t>
  </si>
  <si>
    <t>WACC Caluculation assumptions</t>
  </si>
  <si>
    <t>Beta</t>
  </si>
  <si>
    <t>Risk free rate</t>
  </si>
  <si>
    <t>Risk premium</t>
  </si>
  <si>
    <t>Best practice</t>
  </si>
  <si>
    <t>Cost of debt</t>
  </si>
  <si>
    <t>ASSUMPTIONS &amp; Other Information</t>
  </si>
  <si>
    <t>WACC</t>
  </si>
  <si>
    <t>To be calculated</t>
  </si>
  <si>
    <t>10 years treasury bond (^TNX)</t>
  </si>
  <si>
    <t>Target -Equity of 33% and debt 67%</t>
  </si>
  <si>
    <t>Plant Property &amp; Equipment</t>
  </si>
  <si>
    <t>PNG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</si>
</sst>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0">
    <font>
      <sz val="10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u val="sing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5" fillId="0" borderId="0" xfId="43" applyFont="1" applyAlignment="1">
      <alignment/>
    </xf>
    <xf numFmtId="164" fontId="6" fillId="0" borderId="0" xfId="44" applyNumberFormat="1" applyFont="1" applyAlignment="1" quotePrefix="1">
      <alignment horizontal="center" wrapText="1"/>
    </xf>
    <xf numFmtId="41" fontId="7" fillId="0" borderId="0" xfId="44" applyFont="1" applyAlignment="1">
      <alignment/>
    </xf>
    <xf numFmtId="3" fontId="8" fillId="0" borderId="0" xfId="58" applyNumberFormat="1" applyFont="1" applyFill="1" applyBorder="1" applyAlignment="1">
      <alignment/>
      <protection/>
    </xf>
    <xf numFmtId="41" fontId="7" fillId="0" borderId="0" xfId="44" applyFont="1" applyBorder="1" applyAlignment="1">
      <alignment/>
    </xf>
    <xf numFmtId="3" fontId="7" fillId="0" borderId="10" xfId="44" applyNumberFormat="1" applyFont="1" applyBorder="1" applyAlignment="1">
      <alignment horizontal="right" wrapText="1"/>
    </xf>
    <xf numFmtId="3" fontId="8" fillId="0" borderId="10" xfId="58" applyNumberFormat="1" applyFont="1" applyFill="1" applyBorder="1" applyAlignment="1">
      <alignment/>
      <protection/>
    </xf>
    <xf numFmtId="3" fontId="7" fillId="0" borderId="0" xfId="44" applyNumberFormat="1" applyFont="1" applyAlignment="1">
      <alignment horizontal="right" wrapText="1"/>
    </xf>
    <xf numFmtId="41" fontId="7" fillId="0" borderId="0" xfId="44" applyFont="1" applyBorder="1" applyAlignment="1">
      <alignment vertical="center"/>
    </xf>
    <xf numFmtId="41" fontId="7" fillId="0" borderId="0" xfId="44" applyFont="1" applyBorder="1" applyAlignment="1">
      <alignment horizontal="left" vertical="center"/>
    </xf>
    <xf numFmtId="41" fontId="9" fillId="0" borderId="0" xfId="44" applyFont="1" applyBorder="1" applyAlignment="1">
      <alignment/>
    </xf>
    <xf numFmtId="3" fontId="9" fillId="0" borderId="0" xfId="44" applyNumberFormat="1" applyFont="1" applyAlignment="1">
      <alignment horizontal="right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1" fontId="7" fillId="0" borderId="0" xfId="43" applyFont="1" applyAlignment="1">
      <alignment/>
    </xf>
    <xf numFmtId="41" fontId="7" fillId="0" borderId="10" xfId="43" applyFont="1" applyBorder="1" applyAlignment="1">
      <alignment/>
    </xf>
    <xf numFmtId="0" fontId="9" fillId="0" borderId="0" xfId="0" applyFont="1" applyAlignment="1">
      <alignment/>
    </xf>
    <xf numFmtId="2" fontId="8" fillId="0" borderId="10" xfId="58" applyNumberFormat="1" applyFont="1" applyFill="1" applyBorder="1" applyAlignment="1">
      <alignment/>
      <protection/>
    </xf>
    <xf numFmtId="4" fontId="8" fillId="0" borderId="10" xfId="58" applyNumberFormat="1" applyFont="1" applyFill="1" applyBorder="1" applyAlignment="1">
      <alignment/>
      <protection/>
    </xf>
    <xf numFmtId="41" fontId="7" fillId="0" borderId="0" xfId="43" applyFont="1" applyAlignment="1">
      <alignment horizontal="center"/>
    </xf>
    <xf numFmtId="41" fontId="10" fillId="0" borderId="0" xfId="43" applyFont="1" applyAlignment="1">
      <alignment/>
    </xf>
    <xf numFmtId="41" fontId="9" fillId="0" borderId="0" xfId="43" applyFont="1" applyAlignment="1">
      <alignment/>
    </xf>
    <xf numFmtId="41" fontId="7" fillId="0" borderId="10" xfId="43" applyFont="1" applyBorder="1" applyAlignment="1">
      <alignment horizontal="center"/>
    </xf>
    <xf numFmtId="41" fontId="7" fillId="0" borderId="0" xfId="43" applyFont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0" fontId="13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9" fontId="13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Delta valuation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elta valuat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70.7109375" style="15" bestFit="1" customWidth="1"/>
    <col min="2" max="16384" width="9.140625" style="2" customWidth="1"/>
  </cols>
  <sheetData>
    <row r="1" ht="18">
      <c r="A1" s="1" t="s">
        <v>54</v>
      </c>
    </row>
    <row r="2" spans="1:6" ht="16.5">
      <c r="A2" s="3" t="s">
        <v>53</v>
      </c>
      <c r="B2" s="4">
        <v>2009</v>
      </c>
      <c r="C2" s="4">
        <v>2010</v>
      </c>
      <c r="D2" s="4">
        <v>2011</v>
      </c>
      <c r="E2" s="4">
        <v>2012</v>
      </c>
      <c r="F2" s="4">
        <v>2013</v>
      </c>
    </row>
    <row r="3" spans="1:6" ht="13.5">
      <c r="A3" s="5" t="s">
        <v>0</v>
      </c>
      <c r="B3" s="6">
        <v>13489</v>
      </c>
      <c r="C3" s="6">
        <v>14290</v>
      </c>
      <c r="D3" s="6">
        <v>16191</v>
      </c>
      <c r="E3" s="6">
        <v>17171</v>
      </c>
      <c r="F3" s="6">
        <v>19154</v>
      </c>
    </row>
    <row r="4" spans="1:6" ht="13.5">
      <c r="A4" s="7" t="s">
        <v>1</v>
      </c>
      <c r="B4" s="8">
        <v>12490</v>
      </c>
      <c r="C4" s="9">
        <v>13814</v>
      </c>
      <c r="D4" s="9">
        <f>13923+888</f>
        <v>14811</v>
      </c>
      <c r="E4" s="9">
        <v>14430</v>
      </c>
      <c r="F4" s="9">
        <v>15315</v>
      </c>
    </row>
    <row r="5" spans="1:6" ht="13.5">
      <c r="A5" s="7" t="s">
        <v>2</v>
      </c>
      <c r="B5" s="10">
        <f>B3-B4</f>
        <v>999</v>
      </c>
      <c r="C5" s="10">
        <f>C3-C4</f>
        <v>476</v>
      </c>
      <c r="D5" s="10">
        <f>D3-D4</f>
        <v>1380</v>
      </c>
      <c r="E5" s="10">
        <f>E3-E4</f>
        <v>2741</v>
      </c>
      <c r="F5" s="10">
        <f>F3-F4</f>
        <v>3839</v>
      </c>
    </row>
    <row r="6" spans="1:6" ht="13.5">
      <c r="A6" s="7" t="s">
        <v>3</v>
      </c>
      <c r="B6" s="8">
        <v>911</v>
      </c>
      <c r="C6" s="9">
        <v>939</v>
      </c>
      <c r="D6" s="9">
        <v>2108</v>
      </c>
      <c r="E6" s="9">
        <v>1394</v>
      </c>
      <c r="F6" s="9">
        <v>1579</v>
      </c>
    </row>
    <row r="7" spans="1:6" ht="13.5">
      <c r="A7" s="11" t="s">
        <v>4</v>
      </c>
      <c r="B7" s="10">
        <f>B5-B6</f>
        <v>88</v>
      </c>
      <c r="C7" s="10">
        <f>C5-C6</f>
        <v>-463</v>
      </c>
      <c r="D7" s="10">
        <f>D5-D6</f>
        <v>-728</v>
      </c>
      <c r="E7" s="10">
        <f>E5-E6</f>
        <v>1347</v>
      </c>
      <c r="F7" s="10">
        <f>F5-F6</f>
        <v>2260</v>
      </c>
    </row>
    <row r="8" spans="1:6" ht="13.5">
      <c r="A8" s="7" t="s">
        <v>5</v>
      </c>
      <c r="B8" s="9">
        <v>1230</v>
      </c>
      <c r="C8" s="9">
        <v>1244</v>
      </c>
      <c r="D8" s="9">
        <v>1273</v>
      </c>
      <c r="E8" s="9">
        <v>1276</v>
      </c>
      <c r="F8" s="9">
        <v>1164</v>
      </c>
    </row>
    <row r="9" spans="1:6" ht="13.5">
      <c r="A9" s="7" t="s">
        <v>6</v>
      </c>
      <c r="B9" s="10">
        <f>B7-B8</f>
        <v>-1142</v>
      </c>
      <c r="C9" s="10">
        <f>C7-C8</f>
        <v>-1707</v>
      </c>
      <c r="D9" s="10">
        <f>D7-D8</f>
        <v>-2001</v>
      </c>
      <c r="E9" s="10">
        <f>E7-E8</f>
        <v>71</v>
      </c>
      <c r="F9" s="10">
        <f>F7-F8</f>
        <v>1096</v>
      </c>
    </row>
    <row r="10" spans="1:6" ht="13.5">
      <c r="A10" s="7" t="s">
        <v>7</v>
      </c>
      <c r="B10" s="10">
        <v>757</v>
      </c>
      <c r="C10" s="10">
        <v>824</v>
      </c>
      <c r="D10" s="10">
        <v>1032</v>
      </c>
      <c r="E10" s="10">
        <v>870</v>
      </c>
      <c r="F10" s="10">
        <v>652</v>
      </c>
    </row>
    <row r="11" spans="1:6" ht="13.5">
      <c r="A11" s="7" t="s">
        <v>8</v>
      </c>
      <c r="B11" s="10">
        <v>1542</v>
      </c>
      <c r="C11" s="10">
        <v>-1461</v>
      </c>
      <c r="D11" s="10">
        <v>-826</v>
      </c>
      <c r="E11" s="10">
        <v>-6169</v>
      </c>
      <c r="F11" s="10">
        <v>1375</v>
      </c>
    </row>
    <row r="12" spans="1:6" ht="13.5">
      <c r="A12" s="7" t="s">
        <v>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ht="13.5">
      <c r="A13" s="7" t="s">
        <v>10</v>
      </c>
      <c r="B13" s="10">
        <f>B9-B10+B11+B12</f>
        <v>-357</v>
      </c>
      <c r="C13" s="10">
        <f>C9-C10+C11+C12</f>
        <v>-3992</v>
      </c>
      <c r="D13" s="10">
        <f>D9-D10+D11+D12</f>
        <v>-3859</v>
      </c>
      <c r="E13" s="10">
        <f>E9-E10+E11+E12</f>
        <v>-6968</v>
      </c>
      <c r="F13" s="10">
        <f>F9-F10+F11+F12</f>
        <v>1819</v>
      </c>
    </row>
    <row r="14" spans="1:6" ht="13.5">
      <c r="A14" s="7" t="s">
        <v>11</v>
      </c>
      <c r="B14" s="10">
        <v>416</v>
      </c>
      <c r="C14" s="10">
        <v>1206</v>
      </c>
      <c r="D14" s="10">
        <v>41</v>
      </c>
      <c r="E14" s="10">
        <v>765</v>
      </c>
      <c r="F14" s="10">
        <v>207</v>
      </c>
    </row>
    <row r="15" spans="1:6" ht="13.5">
      <c r="A15" s="7" t="s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6" ht="13.5">
      <c r="A16" s="12" t="s">
        <v>13</v>
      </c>
      <c r="B16" s="10">
        <v>-773</v>
      </c>
      <c r="C16" s="10">
        <v>-5198</v>
      </c>
      <c r="D16" s="10">
        <v>-3818</v>
      </c>
      <c r="E16" s="10">
        <v>-6203</v>
      </c>
      <c r="F16" s="10">
        <v>1612</v>
      </c>
    </row>
    <row r="17" spans="1:6" ht="13.5">
      <c r="A17" s="7" t="s">
        <v>14</v>
      </c>
      <c r="B17" s="10">
        <v>0</v>
      </c>
      <c r="C17" s="10">
        <v>0</v>
      </c>
      <c r="D17" s="10" t="s">
        <v>15</v>
      </c>
      <c r="E17" s="10">
        <v>0</v>
      </c>
      <c r="F17" s="10">
        <v>0</v>
      </c>
    </row>
    <row r="18" spans="1:6" ht="13.5">
      <c r="A18" s="7" t="s">
        <v>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</row>
    <row r="19" spans="1:6" ht="13.5">
      <c r="A19" s="13" t="s">
        <v>17</v>
      </c>
      <c r="B19" s="14">
        <f>SUM(B16:B18)</f>
        <v>-773</v>
      </c>
      <c r="C19" s="14">
        <f>SUM(C16:C18)</f>
        <v>-5198</v>
      </c>
      <c r="D19" s="14">
        <f>SUM(D16:D18)</f>
        <v>-3818</v>
      </c>
      <c r="E19" s="14">
        <f>SUM(E16:E18)</f>
        <v>-6203</v>
      </c>
      <c r="F19" s="14">
        <f>SUM(F16:F18)</f>
        <v>1612</v>
      </c>
    </row>
  </sheetData>
  <sheetProtection/>
  <printOptions horizontalCentered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2" sqref="A2"/>
    </sheetView>
  </sheetViews>
  <sheetFormatPr defaultColWidth="9.140625" defaultRowHeight="12.75"/>
  <cols>
    <col min="1" max="1" width="40.28125" style="2" bestFit="1" customWidth="1"/>
    <col min="2" max="16384" width="9.140625" style="2" customWidth="1"/>
  </cols>
  <sheetData>
    <row r="1" ht="18">
      <c r="A1" s="1" t="s">
        <v>55</v>
      </c>
    </row>
    <row r="2" spans="1:6" ht="16.5">
      <c r="A2" s="3" t="s">
        <v>53</v>
      </c>
      <c r="B2" s="16">
        <v>2009</v>
      </c>
      <c r="C2" s="16">
        <v>2010</v>
      </c>
      <c r="D2" s="16">
        <v>2011</v>
      </c>
      <c r="E2" s="16">
        <v>2012</v>
      </c>
      <c r="F2" s="16">
        <v>2013</v>
      </c>
    </row>
    <row r="3" spans="1:6" ht="13.5">
      <c r="A3" s="17" t="s">
        <v>18</v>
      </c>
      <c r="B3" s="18">
        <v>2710</v>
      </c>
      <c r="C3" s="18">
        <v>1463</v>
      </c>
      <c r="D3" s="18">
        <v>2008</v>
      </c>
      <c r="E3" s="18">
        <v>2034</v>
      </c>
      <c r="F3" s="18">
        <v>2648</v>
      </c>
    </row>
    <row r="4" spans="1:6" ht="13.5">
      <c r="A4" s="17" t="s">
        <v>19</v>
      </c>
      <c r="B4" s="18">
        <v>0</v>
      </c>
      <c r="C4" s="18">
        <v>336</v>
      </c>
      <c r="D4" s="18">
        <v>0</v>
      </c>
      <c r="E4" s="18">
        <v>614</v>
      </c>
      <c r="F4" s="18">
        <v>138</v>
      </c>
    </row>
    <row r="5" spans="1:6" ht="13.5">
      <c r="A5" s="17" t="s">
        <v>20</v>
      </c>
      <c r="B5" s="18">
        <v>662</v>
      </c>
      <c r="C5" s="18">
        <v>696</v>
      </c>
      <c r="D5" s="18">
        <v>819</v>
      </c>
      <c r="E5" s="18">
        <v>915</v>
      </c>
      <c r="F5" s="18">
        <v>1066</v>
      </c>
    </row>
    <row r="6" spans="1:6" ht="13.5">
      <c r="A6" s="17" t="s">
        <v>21</v>
      </c>
      <c r="B6" s="18">
        <v>202</v>
      </c>
      <c r="C6" s="18">
        <v>203</v>
      </c>
      <c r="D6" s="18">
        <v>172</v>
      </c>
      <c r="E6" s="18">
        <v>181</v>
      </c>
      <c r="F6" s="18">
        <v>262</v>
      </c>
    </row>
    <row r="7" spans="1:6" ht="13.5">
      <c r="A7" s="17" t="s">
        <v>22</v>
      </c>
      <c r="B7" s="18">
        <v>476</v>
      </c>
      <c r="C7" s="18">
        <v>525</v>
      </c>
      <c r="D7" s="18">
        <v>512</v>
      </c>
      <c r="E7" s="18">
        <v>489</v>
      </c>
      <c r="F7" s="18">
        <v>464</v>
      </c>
    </row>
    <row r="8" spans="1:6" ht="13.5">
      <c r="A8" s="17" t="s">
        <v>23</v>
      </c>
      <c r="B8" s="19">
        <v>0</v>
      </c>
      <c r="C8" s="19">
        <v>383</v>
      </c>
      <c r="D8" s="19">
        <v>969</v>
      </c>
      <c r="E8" s="19">
        <v>1152</v>
      </c>
      <c r="F8" s="19">
        <v>662</v>
      </c>
    </row>
    <row r="9" spans="1:6" ht="13.5">
      <c r="A9" s="20" t="s">
        <v>24</v>
      </c>
      <c r="B9" s="18">
        <f>SUM(B3:B8)</f>
        <v>4050</v>
      </c>
      <c r="C9" s="18">
        <f>SUM(C3:C8)</f>
        <v>3606</v>
      </c>
      <c r="D9" s="18">
        <f>SUM(D3:D8)</f>
        <v>4480</v>
      </c>
      <c r="E9" s="18">
        <f>SUM(E3:E8)</f>
        <v>5385</v>
      </c>
      <c r="F9" s="18">
        <f>SUM(F3:F8)</f>
        <v>5240</v>
      </c>
    </row>
    <row r="10" spans="1:6" ht="13.5">
      <c r="A10" s="17"/>
      <c r="B10" s="18"/>
      <c r="C10" s="18"/>
      <c r="D10" s="18"/>
      <c r="E10" s="18"/>
      <c r="F10" s="18"/>
    </row>
    <row r="11" spans="1:6" ht="13.5">
      <c r="A11" s="17" t="s">
        <v>25</v>
      </c>
      <c r="B11" s="18">
        <v>26010</v>
      </c>
      <c r="C11" s="18">
        <v>26149</v>
      </c>
      <c r="D11" s="18">
        <v>23917</v>
      </c>
      <c r="E11" s="18">
        <v>22690</v>
      </c>
      <c r="F11" s="18">
        <v>12309</v>
      </c>
    </row>
    <row r="12" spans="1:6" ht="13.5">
      <c r="A12" s="17" t="s">
        <v>26</v>
      </c>
      <c r="B12" s="21">
        <v>-1230</v>
      </c>
      <c r="C12" s="22">
        <v>-1244</v>
      </c>
      <c r="D12" s="22">
        <v>-1273</v>
      </c>
      <c r="E12" s="22">
        <v>-1276</v>
      </c>
      <c r="F12" s="22">
        <v>-1164</v>
      </c>
    </row>
    <row r="13" spans="1:6" ht="13.5">
      <c r="A13" s="17" t="s">
        <v>27</v>
      </c>
      <c r="B13" s="18">
        <f>SUM(B11:B12)</f>
        <v>24780</v>
      </c>
      <c r="C13" s="18">
        <f>SUM(C11:C12)</f>
        <v>24905</v>
      </c>
      <c r="D13" s="18">
        <f>SUM(D11:D12)</f>
        <v>22644</v>
      </c>
      <c r="E13" s="18">
        <f>SUM(E11:E12)</f>
        <v>21414</v>
      </c>
      <c r="F13" s="18">
        <f>SUM(F11:F12)</f>
        <v>11145</v>
      </c>
    </row>
    <row r="14" spans="1:6" ht="13.5">
      <c r="A14" s="17"/>
      <c r="B14" s="18"/>
      <c r="C14" s="18"/>
      <c r="D14" s="18"/>
      <c r="E14" s="18"/>
      <c r="F14" s="18"/>
    </row>
    <row r="15" spans="1:6" ht="13.5">
      <c r="A15" s="17" t="s">
        <v>28</v>
      </c>
      <c r="B15" s="18">
        <v>2092</v>
      </c>
      <c r="C15" s="18">
        <v>227</v>
      </c>
      <c r="D15" s="18">
        <v>227</v>
      </c>
      <c r="E15" s="18">
        <v>227</v>
      </c>
      <c r="F15" s="18">
        <v>12104</v>
      </c>
    </row>
    <row r="16" spans="1:6" ht="13.5">
      <c r="A16" s="17" t="s">
        <v>29</v>
      </c>
      <c r="B16" s="23" t="s">
        <v>15</v>
      </c>
      <c r="C16" s="18" t="s">
        <v>15</v>
      </c>
      <c r="D16" s="18">
        <v>0</v>
      </c>
      <c r="E16" s="18">
        <v>0</v>
      </c>
      <c r="F16" s="18">
        <v>0</v>
      </c>
    </row>
    <row r="17" spans="1:6" ht="13.5">
      <c r="A17" s="17" t="s">
        <v>30</v>
      </c>
      <c r="B17" s="18">
        <v>0</v>
      </c>
      <c r="C17" s="18">
        <v>79</v>
      </c>
      <c r="D17" s="18">
        <v>74</v>
      </c>
      <c r="E17" s="18">
        <v>89</v>
      </c>
      <c r="F17" s="18">
        <v>2806</v>
      </c>
    </row>
    <row r="18" spans="1:6" ht="13.5">
      <c r="A18" s="17" t="s">
        <v>31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ht="13.5">
      <c r="A19" s="17" t="s">
        <v>32</v>
      </c>
      <c r="B19" s="19">
        <v>4637</v>
      </c>
      <c r="C19" s="24">
        <v>1295</v>
      </c>
      <c r="D19" s="24">
        <v>1022</v>
      </c>
      <c r="E19" s="24">
        <v>1005</v>
      </c>
      <c r="F19" s="24">
        <v>811</v>
      </c>
    </row>
    <row r="20" spans="1:6" ht="13.5">
      <c r="A20" s="20" t="s">
        <v>33</v>
      </c>
      <c r="B20" s="25">
        <f>B9+B13+SUM(B15:B19)</f>
        <v>35559</v>
      </c>
      <c r="C20" s="25">
        <f>C9+C13+SUM(C15:C19)</f>
        <v>30112</v>
      </c>
      <c r="D20" s="25">
        <f>D9+D13+SUM(D15:D19)</f>
        <v>28447</v>
      </c>
      <c r="E20" s="25">
        <f>E9+E13+SUM(E15:E19)</f>
        <v>28120</v>
      </c>
      <c r="F20" s="25">
        <f>F9+F13+SUM(F15:F19)</f>
        <v>32106</v>
      </c>
    </row>
    <row r="21" spans="1:6" ht="13.5">
      <c r="A21" s="17"/>
      <c r="B21" s="18"/>
      <c r="C21" s="18"/>
      <c r="D21" s="18"/>
      <c r="E21" s="18"/>
      <c r="F21" s="18"/>
    </row>
    <row r="22" spans="1:6" ht="13.5">
      <c r="A22" s="17" t="s">
        <v>34</v>
      </c>
      <c r="B22" s="18">
        <v>1759</v>
      </c>
      <c r="C22" s="23">
        <v>0</v>
      </c>
      <c r="D22" s="18">
        <v>934</v>
      </c>
      <c r="E22" s="18">
        <v>936</v>
      </c>
      <c r="F22" s="18">
        <v>1045</v>
      </c>
    </row>
    <row r="23" spans="1:6" ht="13.5">
      <c r="A23" s="17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</row>
    <row r="24" spans="1:6" ht="13.5">
      <c r="A24" s="17" t="s">
        <v>36</v>
      </c>
      <c r="B24" s="18">
        <v>1621</v>
      </c>
      <c r="C24" s="18">
        <v>1422</v>
      </c>
      <c r="D24" s="18">
        <v>726</v>
      </c>
      <c r="E24" s="18">
        <v>670</v>
      </c>
      <c r="F24" s="18">
        <v>849</v>
      </c>
    </row>
    <row r="25" spans="1:6" ht="13.5">
      <c r="A25" s="17" t="s">
        <v>37</v>
      </c>
      <c r="B25" s="18">
        <v>1002</v>
      </c>
      <c r="C25" s="18">
        <v>893</v>
      </c>
      <c r="D25" s="18">
        <v>1186</v>
      </c>
      <c r="E25" s="18">
        <v>1503</v>
      </c>
      <c r="F25" s="18">
        <v>1014</v>
      </c>
    </row>
    <row r="26" spans="1:6" ht="13.5">
      <c r="A26" s="17" t="s">
        <v>38</v>
      </c>
      <c r="B26" s="19">
        <v>2242</v>
      </c>
      <c r="C26" s="19">
        <v>2066</v>
      </c>
      <c r="D26" s="19">
        <v>2419</v>
      </c>
      <c r="E26" s="19">
        <v>2660</v>
      </c>
      <c r="F26" s="19">
        <v>3402</v>
      </c>
    </row>
    <row r="27" spans="1:6" ht="13.5">
      <c r="A27" s="20" t="s">
        <v>39</v>
      </c>
      <c r="B27" s="18">
        <f>SUM(B22:B26)</f>
        <v>6624</v>
      </c>
      <c r="C27" s="18">
        <f>SUM(C22:C26)</f>
        <v>4381</v>
      </c>
      <c r="D27" s="18">
        <f>SUM(D22:D26)</f>
        <v>5265</v>
      </c>
      <c r="E27" s="18">
        <f>SUM(E22:E26)</f>
        <v>5769</v>
      </c>
      <c r="F27" s="18">
        <f>SUM(F22:F26)</f>
        <v>6310</v>
      </c>
    </row>
    <row r="28" spans="1:6" ht="13.5">
      <c r="A28" s="20"/>
      <c r="B28" s="18"/>
      <c r="C28" s="18"/>
      <c r="D28" s="18"/>
      <c r="E28" s="18"/>
      <c r="F28" s="18"/>
    </row>
    <row r="29" spans="1:6" ht="13.5">
      <c r="A29" s="20" t="s">
        <v>40</v>
      </c>
      <c r="B29" s="18">
        <v>19582</v>
      </c>
      <c r="C29" s="18">
        <v>13005</v>
      </c>
      <c r="D29" s="18">
        <v>6557</v>
      </c>
      <c r="E29" s="18">
        <v>6509</v>
      </c>
      <c r="F29" s="18">
        <v>7986</v>
      </c>
    </row>
    <row r="30" spans="1:6" ht="13.5">
      <c r="A30" s="17" t="s">
        <v>41</v>
      </c>
      <c r="B30" s="23" t="s">
        <v>15</v>
      </c>
      <c r="C30" s="18">
        <v>8374</v>
      </c>
      <c r="D30" s="18">
        <v>17733</v>
      </c>
      <c r="E30" s="18">
        <v>20531</v>
      </c>
      <c r="F30" s="18">
        <v>6864</v>
      </c>
    </row>
    <row r="31" spans="1:6" ht="13.5">
      <c r="A31" s="17" t="s">
        <v>42</v>
      </c>
      <c r="B31" s="19">
        <v>534</v>
      </c>
      <c r="C31" s="26" t="s">
        <v>15</v>
      </c>
      <c r="D31" s="19">
        <v>132</v>
      </c>
      <c r="E31" s="19">
        <v>406</v>
      </c>
      <c r="F31" s="19">
        <v>855</v>
      </c>
    </row>
    <row r="32" spans="1:6" ht="13.5">
      <c r="A32" s="20" t="s">
        <v>43</v>
      </c>
      <c r="B32" s="18">
        <f>B27+SUM(B29:B31)</f>
        <v>26740</v>
      </c>
      <c r="C32" s="18">
        <f>C27+SUM(C29:C31)</f>
        <v>25760</v>
      </c>
      <c r="D32" s="18">
        <f>D27+SUM(D29:D31)</f>
        <v>29687</v>
      </c>
      <c r="E32" s="18">
        <f>E27+SUM(E29:E31)</f>
        <v>33215</v>
      </c>
      <c r="F32" s="18">
        <f>F27+SUM(F29:F31)</f>
        <v>22015</v>
      </c>
    </row>
    <row r="33" spans="1:6" ht="13.5">
      <c r="A33" s="17"/>
      <c r="B33" s="18"/>
      <c r="C33" s="18"/>
      <c r="D33" s="18"/>
      <c r="E33" s="18"/>
      <c r="F33" s="18"/>
    </row>
    <row r="34" spans="1:6" ht="13.5">
      <c r="A34" s="17" t="s">
        <v>44</v>
      </c>
      <c r="B34" s="18">
        <v>275</v>
      </c>
      <c r="C34" s="18">
        <v>390</v>
      </c>
      <c r="D34" s="18">
        <v>336</v>
      </c>
      <c r="E34" s="18">
        <v>0</v>
      </c>
      <c r="F34" s="18">
        <v>0</v>
      </c>
    </row>
    <row r="35" spans="1:6" ht="13.5">
      <c r="A35" s="17" t="s">
        <v>45</v>
      </c>
      <c r="B35" s="18">
        <v>271</v>
      </c>
      <c r="C35" s="18">
        <v>286</v>
      </c>
      <c r="D35" s="18">
        <v>2</v>
      </c>
      <c r="E35" s="18">
        <v>2</v>
      </c>
      <c r="F35" s="27" t="s">
        <v>15</v>
      </c>
    </row>
    <row r="36" spans="1:6" ht="13.5">
      <c r="A36" s="17" t="s">
        <v>46</v>
      </c>
      <c r="B36" s="18">
        <v>3272</v>
      </c>
      <c r="C36" s="18">
        <v>3052</v>
      </c>
      <c r="D36" s="18">
        <v>1635</v>
      </c>
      <c r="E36" s="18">
        <v>1561</v>
      </c>
      <c r="F36" s="18">
        <v>9512</v>
      </c>
    </row>
    <row r="37" spans="1:6" ht="13.5">
      <c r="A37" s="17" t="s">
        <v>47</v>
      </c>
      <c r="B37" s="18">
        <v>-2338</v>
      </c>
      <c r="C37" s="18">
        <v>-4373</v>
      </c>
      <c r="D37" s="18">
        <v>-8209</v>
      </c>
      <c r="E37" s="18">
        <v>-14414</v>
      </c>
      <c r="F37" s="18">
        <v>314</v>
      </c>
    </row>
    <row r="38" spans="1:6" ht="13.5">
      <c r="A38" s="17" t="s">
        <v>48</v>
      </c>
      <c r="B38" s="23" t="s">
        <v>15</v>
      </c>
      <c r="C38" s="18">
        <v>-2471</v>
      </c>
      <c r="D38" s="18">
        <v>-2811</v>
      </c>
      <c r="E38" s="18">
        <v>-518</v>
      </c>
      <c r="F38" s="18">
        <v>435</v>
      </c>
    </row>
    <row r="39" spans="1:6" ht="13.5">
      <c r="A39" s="17" t="s">
        <v>49</v>
      </c>
      <c r="B39" s="18">
        <v>-2708</v>
      </c>
      <c r="C39" s="18">
        <v>-2403</v>
      </c>
      <c r="D39" s="18">
        <v>-601</v>
      </c>
      <c r="E39" s="18">
        <v>-224</v>
      </c>
      <c r="F39" s="18">
        <v>-148</v>
      </c>
    </row>
    <row r="40" spans="1:6" ht="13.5">
      <c r="A40" s="20" t="s">
        <v>50</v>
      </c>
      <c r="B40" s="19">
        <f>SUM(B34:B39)</f>
        <v>-1228</v>
      </c>
      <c r="C40" s="19">
        <f>SUM(C34:C39)</f>
        <v>-5519</v>
      </c>
      <c r="D40" s="19">
        <f>SUM(D34:D39)</f>
        <v>-9648</v>
      </c>
      <c r="E40" s="19">
        <f>SUM(E34:E39)</f>
        <v>-13593</v>
      </c>
      <c r="F40" s="19">
        <f>SUM(F34:F39)</f>
        <v>10113</v>
      </c>
    </row>
    <row r="41" spans="1:6" ht="13.5">
      <c r="A41" s="20" t="s">
        <v>51</v>
      </c>
      <c r="B41" s="25">
        <f>B40+B32</f>
        <v>25512</v>
      </c>
      <c r="C41" s="25">
        <f>C40+C32</f>
        <v>20241</v>
      </c>
      <c r="D41" s="25">
        <f>D40+D32</f>
        <v>20039</v>
      </c>
      <c r="E41" s="25">
        <f>E40+E32</f>
        <v>19622</v>
      </c>
      <c r="F41" s="25">
        <f>F40+F32</f>
        <v>32128</v>
      </c>
    </row>
    <row r="42" spans="1:6" ht="13.5">
      <c r="A42" s="28"/>
      <c r="B42" s="28"/>
      <c r="C42" s="28"/>
      <c r="D42" s="28"/>
      <c r="E42" s="28"/>
      <c r="F42" s="28"/>
    </row>
    <row r="43" spans="1:6" ht="13.5">
      <c r="A43" s="28" t="s">
        <v>52</v>
      </c>
      <c r="B43" s="29" t="s">
        <v>15</v>
      </c>
      <c r="C43" s="28">
        <v>139.83</v>
      </c>
      <c r="D43" s="28">
        <v>189.34</v>
      </c>
      <c r="E43" s="28">
        <v>197.34</v>
      </c>
      <c r="F43" s="28">
        <v>292.23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21" sqref="C21"/>
    </sheetView>
  </sheetViews>
  <sheetFormatPr defaultColWidth="9.140625" defaultRowHeight="12.75"/>
  <cols>
    <col min="1" max="1" width="55.140625" style="31" bestFit="1" customWidth="1"/>
    <col min="2" max="5" width="9.140625" style="31" customWidth="1"/>
    <col min="6" max="6" width="10.00390625" style="31" bestFit="1" customWidth="1"/>
    <col min="7" max="9" width="10.00390625" style="31" customWidth="1"/>
    <col min="10" max="10" width="24.7109375" style="31" bestFit="1" customWidth="1"/>
    <col min="11" max="16384" width="9.140625" style="31" customWidth="1"/>
  </cols>
  <sheetData>
    <row r="1" ht="15">
      <c r="A1" s="30" t="s">
        <v>76</v>
      </c>
    </row>
    <row r="2" spans="1:10" ht="15">
      <c r="A2" s="32"/>
      <c r="B2" s="33" t="s">
        <v>82</v>
      </c>
      <c r="C2" s="33" t="s">
        <v>56</v>
      </c>
      <c r="D2" s="33" t="s">
        <v>57</v>
      </c>
      <c r="E2" s="33"/>
      <c r="F2" s="33"/>
      <c r="G2" s="33"/>
      <c r="H2" s="33"/>
      <c r="I2" s="33"/>
      <c r="J2" s="33"/>
    </row>
    <row r="3" spans="1:10" ht="15">
      <c r="A3" s="31" t="s">
        <v>58</v>
      </c>
      <c r="B3" s="34">
        <v>0.065</v>
      </c>
      <c r="C3" s="34">
        <v>0.0703</v>
      </c>
      <c r="D3" s="34">
        <v>0.05</v>
      </c>
      <c r="E3" s="34"/>
      <c r="F3" s="35"/>
      <c r="G3" s="35"/>
      <c r="H3" s="35"/>
      <c r="I3" s="35"/>
      <c r="J3" s="34"/>
    </row>
    <row r="4" spans="1:10" ht="15">
      <c r="A4" s="31" t="s">
        <v>59</v>
      </c>
      <c r="B4" s="35">
        <v>0.85</v>
      </c>
      <c r="C4" s="34">
        <v>0.8919</v>
      </c>
      <c r="D4" s="34">
        <v>0.79534</v>
      </c>
      <c r="F4" s="35"/>
      <c r="G4" s="35"/>
      <c r="H4" s="34"/>
      <c r="J4" s="35"/>
    </row>
    <row r="5" spans="1:12" ht="15">
      <c r="A5" s="31" t="s">
        <v>60</v>
      </c>
      <c r="B5" s="34">
        <v>0.015</v>
      </c>
      <c r="F5" s="34"/>
      <c r="G5" s="35"/>
      <c r="J5" s="34"/>
      <c r="L5" s="32"/>
    </row>
    <row r="6" spans="1:10" ht="15">
      <c r="A6" s="31" t="s">
        <v>61</v>
      </c>
      <c r="B6" s="34">
        <v>0.091</v>
      </c>
      <c r="C6" s="34">
        <v>0.091</v>
      </c>
      <c r="D6" s="34">
        <v>0.1104</v>
      </c>
      <c r="F6" s="35"/>
      <c r="G6" s="35"/>
      <c r="H6" s="34"/>
      <c r="J6" s="34"/>
    </row>
    <row r="7" spans="1:10" ht="15">
      <c r="A7" s="31" t="s">
        <v>62</v>
      </c>
      <c r="B7" s="35">
        <v>0.05</v>
      </c>
      <c r="F7" s="35"/>
      <c r="J7" s="35"/>
    </row>
    <row r="8" spans="1:10" ht="15">
      <c r="A8" s="31" t="s">
        <v>63</v>
      </c>
      <c r="B8" s="34">
        <v>0.0271</v>
      </c>
      <c r="C8" s="34">
        <v>0.0271</v>
      </c>
      <c r="D8" s="36" t="s">
        <v>64</v>
      </c>
      <c r="F8" s="34"/>
      <c r="H8" s="36"/>
      <c r="J8" s="34"/>
    </row>
    <row r="9" spans="1:10" ht="15">
      <c r="A9" s="31" t="s">
        <v>65</v>
      </c>
      <c r="B9" s="34">
        <v>0.0325</v>
      </c>
      <c r="F9" s="34"/>
      <c r="J9" s="34"/>
    </row>
    <row r="10" spans="1:10" ht="15">
      <c r="A10" s="31" t="s">
        <v>66</v>
      </c>
      <c r="B10" s="35">
        <v>0.04</v>
      </c>
      <c r="F10" s="35"/>
      <c r="J10" s="35"/>
    </row>
    <row r="11" spans="1:3" ht="15">
      <c r="A11" s="31" t="s">
        <v>67</v>
      </c>
      <c r="B11" s="35">
        <v>0.07</v>
      </c>
      <c r="C11" s="34">
        <v>0.0501</v>
      </c>
    </row>
    <row r="12" spans="2:3" ht="15">
      <c r="B12" s="35"/>
      <c r="C12" s="34"/>
    </row>
    <row r="13" spans="1:2" ht="15">
      <c r="A13" s="31" t="s">
        <v>81</v>
      </c>
      <c r="B13" s="31" t="s">
        <v>68</v>
      </c>
    </row>
    <row r="14" ht="15">
      <c r="B14" s="31" t="s">
        <v>69</v>
      </c>
    </row>
    <row r="16" spans="1:2" ht="15">
      <c r="A16" s="30" t="s">
        <v>70</v>
      </c>
      <c r="B16" s="32"/>
    </row>
    <row r="17" spans="1:2" ht="15">
      <c r="A17" s="31" t="s">
        <v>71</v>
      </c>
      <c r="B17" s="31">
        <v>1.95</v>
      </c>
    </row>
    <row r="18" spans="1:2" ht="15">
      <c r="A18" s="31" t="s">
        <v>72</v>
      </c>
      <c r="B18" s="31" t="s">
        <v>79</v>
      </c>
    </row>
    <row r="19" spans="1:3" ht="15">
      <c r="A19" s="31" t="s">
        <v>73</v>
      </c>
      <c r="B19" s="37">
        <v>0.06</v>
      </c>
      <c r="C19" s="31" t="s">
        <v>74</v>
      </c>
    </row>
    <row r="20" ht="15">
      <c r="A20" s="31" t="s">
        <v>80</v>
      </c>
    </row>
    <row r="21" spans="1:2" ht="15">
      <c r="A21" s="31" t="s">
        <v>75</v>
      </c>
      <c r="B21" s="34">
        <v>0.0871</v>
      </c>
    </row>
    <row r="22" spans="1:2" ht="15">
      <c r="A22" s="31" t="s">
        <v>77</v>
      </c>
      <c r="B22" s="31" t="s">
        <v>78</v>
      </c>
    </row>
    <row r="25" ht="15">
      <c r="B25" s="35"/>
    </row>
    <row r="27" spans="2:4" ht="15">
      <c r="B27" s="34"/>
      <c r="D27" s="3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SDixit</dc:creator>
  <cp:keywords/>
  <dc:description/>
  <cp:lastModifiedBy>Esmael Obaid</cp:lastModifiedBy>
  <cp:lastPrinted>2011-12-13T16:33:33Z</cp:lastPrinted>
  <dcterms:created xsi:type="dcterms:W3CDTF">2011-12-12T17:08:39Z</dcterms:created>
  <dcterms:modified xsi:type="dcterms:W3CDTF">2014-12-23T05:06:35Z</dcterms:modified>
  <cp:category/>
  <cp:version/>
  <cp:contentType/>
  <cp:contentStatus/>
</cp:coreProperties>
</file>